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updateLinks="never" codeName="ЭтаКнига"/>
  <bookViews>
    <workbookView xWindow="-1800" yWindow="315" windowWidth="23250" windowHeight="8430"/>
  </bookViews>
  <sheets>
    <sheet name="МТР" sheetId="3" r:id="rId1"/>
  </sheets>
  <definedNames>
    <definedName name="_xlnm._FilterDatabase" localSheetId="0" hidden="1">МТР!$A$16:$AM$19</definedName>
    <definedName name="_xlnm.Print_Titles" localSheetId="0">МТР!$14:$16</definedName>
    <definedName name="_xlnm.Print_Area" localSheetId="0">МТР!$C$1:$V$22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8" i="3" l="1"/>
  <c r="J18" i="3"/>
  <c r="J17" i="3"/>
  <c r="L22" i="3" l="1"/>
  <c r="J22" i="3"/>
  <c r="M22" i="3" s="1"/>
  <c r="N22" i="3" s="1"/>
  <c r="J21" i="3"/>
  <c r="M21" i="3" s="1"/>
  <c r="N21" i="3" s="1"/>
  <c r="M20" i="3"/>
  <c r="N20" i="3" s="1"/>
  <c r="I20" i="3"/>
  <c r="I17" i="3" l="1"/>
  <c r="AD20" i="3" l="1"/>
  <c r="AB17" i="3" l="1"/>
  <c r="AB20" i="3" l="1"/>
  <c r="AC20" i="3" l="1"/>
  <c r="AA20" i="3" l="1"/>
  <c r="AE20" i="3" l="1"/>
  <c r="L19" i="3" l="1"/>
  <c r="J19" i="3"/>
  <c r="M18" i="3" l="1"/>
  <c r="N18" i="3" s="1"/>
  <c r="M19" i="3"/>
  <c r="N19" i="3" s="1"/>
  <c r="M17" i="3"/>
  <c r="N17" i="3" s="1"/>
</calcChain>
</file>

<file path=xl/sharedStrings.xml><?xml version="1.0" encoding="utf-8"?>
<sst xmlns="http://schemas.openxmlformats.org/spreadsheetml/2006/main" count="82" uniqueCount="71">
  <si>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</si>
  <si>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</si>
  <si>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Код строительного ресурса</t>
  </si>
  <si>
    <t>Наименование строительного ресурса</t>
  </si>
  <si>
    <t>Ед.изм.</t>
  </si>
  <si>
    <t>Текущая отпускная цена за ед. изм. в обосновывающем документе с НДС в руб.</t>
  </si>
  <si>
    <t>Год</t>
  </si>
  <si>
    <t>Квартал</t>
  </si>
  <si>
    <t>Наименование производителя/поставщика</t>
  </si>
  <si>
    <t>КПП организации</t>
  </si>
  <si>
    <t>ИНН организации</t>
  </si>
  <si>
    <t>Гиперссылка на веб-сайт производителя/поставщика</t>
  </si>
  <si>
    <t>Населенный пункт расположения склада производителя/поставщика</t>
  </si>
  <si>
    <t>Статус организации (производитель (1)/Поставщик (2)</t>
  </si>
  <si>
    <t>шт</t>
  </si>
  <si>
    <t>Ед.изм.строительного ресурса , затрат в обосновывающем документе</t>
  </si>
  <si>
    <t>Текущая отпускная цена за ед. изм. без НДС в руб. в соотвествии с графой 5</t>
  </si>
  <si>
    <t>Стоимость перевозки без НДС в руб. за ед.изм.</t>
  </si>
  <si>
    <t>Сметная цена без НДС в руб. за ед.изм.</t>
  </si>
  <si>
    <t>Полное наименование строительного ресурса, затрат в обосновывающем документе</t>
  </si>
  <si>
    <t>№  п.п.</t>
  </si>
  <si>
    <t>%</t>
  </si>
  <si>
    <t>руб</t>
  </si>
  <si>
    <t>Заготовительно-складские расходы</t>
  </si>
  <si>
    <t>22.2.02.01</t>
  </si>
  <si>
    <t>20.01.2022</t>
  </si>
  <si>
    <t>24.01.2022</t>
  </si>
  <si>
    <t>22.2.02.19</t>
  </si>
  <si>
    <t>22.03.2022</t>
  </si>
  <si>
    <t>01.5.02.01</t>
  </si>
  <si>
    <t>СОГЛАСОВАНО:</t>
  </si>
  <si>
    <t>"_____"____________________2022г.</t>
  </si>
  <si>
    <t>УТВЕРЖДАЮ:</t>
  </si>
  <si>
    <t>Конъюнктурный анализ</t>
  </si>
  <si>
    <t xml:space="preserve">количество </t>
  </si>
  <si>
    <t>стоимость по позиции №2</t>
  </si>
  <si>
    <t>стоимость по позиции №1</t>
  </si>
  <si>
    <t>% снижения по отношению 2 варианта КА</t>
  </si>
  <si>
    <t>% снижения по отношению 1 варианта КА и предоставленных ОМТи Л информации</t>
  </si>
  <si>
    <t>% снижения по отношению 2 варианту КА и предоставленных ОМТи Л информации</t>
  </si>
  <si>
    <t>стоимость по позиции №3</t>
  </si>
  <si>
    <t>стоимость по позиции №4 (наш)</t>
  </si>
  <si>
    <t>% снижения по отношению 3 варианту КА и предоставленных ОМТи Л информации</t>
  </si>
  <si>
    <t>www.рим-рус.рф</t>
  </si>
  <si>
    <t>стоимости материальных  ресурсов, отсутствующих в федеральной сметно-нормативной базе в редакции 2022 г.</t>
  </si>
  <si>
    <t>Трансформатор тока 10 кВ</t>
  </si>
  <si>
    <t>ООО "Электрощит Самара"</t>
  </si>
  <si>
    <t>г.Самара</t>
  </si>
  <si>
    <t>www.electroshield.ru</t>
  </si>
  <si>
    <t>ТОЛ НТЗ-10</t>
  </si>
  <si>
    <t>г.Санкт-Петербург</t>
  </si>
  <si>
    <t>МИР С-0,7.05S-57-5(10) GR-S2T2LQ-G-D</t>
  </si>
  <si>
    <t>3 ф счетчик косв. включения</t>
  </si>
  <si>
    <t>АО "Энергоснаб"</t>
  </si>
  <si>
    <t xml:space="preserve">Меркурий 234 </t>
  </si>
  <si>
    <t>ООО "Инкотекс"</t>
  </si>
  <si>
    <t>г. Москва</t>
  </si>
  <si>
    <t>ПСЧ-4ТМ</t>
  </si>
  <si>
    <t>Нижегородский завод имени и.м.фрунзе</t>
  </si>
  <si>
    <t>https://www.nzif.ru</t>
  </si>
  <si>
    <t>г. Нижний Новгород</t>
  </si>
  <si>
    <t>Реконструкция ПС 110/35/10кВ Сямжа с заменой трансформаторов тока (ТТ - 3шт.) в ячейке №12 2с.ш. РУ-10кВ, монтаж прибора коммерческого учёта 10кВ (1 т.у.) в с.Сямжа   (Вологдаоблэнерго, АО Дог. № ВОЛ-05546-Б-В/22 от 30.09.22)</t>
  </si>
  <si>
    <t xml:space="preserve">ТОЛ-СЭЩ-10-11 </t>
  </si>
  <si>
    <t xml:space="preserve">ТОЛ-10-1-11 </t>
  </si>
  <si>
    <t>АО "СЗТТ"</t>
  </si>
  <si>
    <t>https://www.cztt.ru</t>
  </si>
  <si>
    <t xml:space="preserve"> 
6658017928</t>
  </si>
  <si>
    <t>г. Екатеринбург</t>
  </si>
  <si>
    <t>ООО "ЭТМ"</t>
  </si>
  <si>
    <t xml:space="preserve"> 
7804274156</t>
  </si>
  <si>
    <t>https://www.etm.ru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</si>
</sst>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91">
    <xf numFmtId="0" fontId="0" fillId="0" borderId="0" xfId="0"/>
    <xf numFmtId="0" fontId="3" fillId="0" borderId="1" xfId="0" applyFont="1" applyBorder="1" applyAlignment="1">
      <alignment horizontal="center" vertical="center" textRotation="90" wrapText="1"/>
    </xf>
    <xf numFmtId="1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1" fillId="0" borderId="0" xfId="0" applyFont="1" applyAlignment="1">
      <alignment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textRotation="90"/>
    </xf>
    <xf numFmtId="1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/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/>
    </xf>
    <xf numFmtId="0" fontId="4" fillId="0" borderId="0" xfId="0" applyFont="1" applyAlignment="1">
      <alignment vertical="center" wrapText="1"/>
    </xf>
    <xf numFmtId="1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0" borderId="0" xfId="0" applyFont="1"/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/>
    <xf numFmtId="49" fontId="1" fillId="2" borderId="0" xfId="0" applyNumberFormat="1" applyFont="1" applyFill="1"/>
    <xf numFmtId="49" fontId="4" fillId="0" borderId="0" xfId="0" applyNumberFormat="1" applyFont="1" applyAlignment="1">
      <alignment horizontal="center" vertical="center" textRotation="90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4" fontId="1" fillId="2" borderId="0" xfId="0" applyNumberFormat="1" applyFont="1" applyFill="1" applyAlignment="1">
      <alignment wrapText="1"/>
    </xf>
    <xf numFmtId="4" fontId="4" fillId="0" borderId="0" xfId="0" applyNumberFormat="1" applyFont="1" applyAlignment="1">
      <alignment wrapText="1"/>
    </xf>
    <xf numFmtId="4" fontId="4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1" fontId="4" fillId="4" borderId="0" xfId="0" applyNumberFormat="1" applyFont="1" applyFill="1" applyAlignment="1">
      <alignment horizontal="center" vertical="center"/>
    </xf>
    <xf numFmtId="1" fontId="4" fillId="4" borderId="2" xfId="0" applyNumberFormat="1" applyFont="1" applyFill="1" applyBorder="1" applyAlignment="1">
      <alignment horizontal="center" vertical="center" wrapText="1"/>
    </xf>
    <xf numFmtId="4" fontId="5" fillId="4" borderId="2" xfId="1" applyNumberFormat="1" applyFill="1" applyBorder="1" applyAlignment="1" applyProtection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4" fontId="4" fillId="4" borderId="6" xfId="0" applyNumberFormat="1" applyFont="1" applyFill="1" applyBorder="1" applyAlignment="1">
      <alignment horizontal="center" vertical="center" wrapText="1"/>
    </xf>
    <xf numFmtId="3" fontId="4" fillId="4" borderId="4" xfId="0" applyNumberFormat="1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 wrapText="1"/>
    </xf>
    <xf numFmtId="3" fontId="4" fillId="4" borderId="6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/>
    </xf>
    <xf numFmtId="1" fontId="4" fillId="0" borderId="2" xfId="0" applyNumberFormat="1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vertical="center"/>
    </xf>
    <xf numFmtId="4" fontId="4" fillId="3" borderId="5" xfId="0" applyNumberFormat="1" applyFont="1" applyFill="1" applyBorder="1" applyAlignment="1">
      <alignment vertical="center"/>
    </xf>
    <xf numFmtId="4" fontId="3" fillId="0" borderId="0" xfId="0" applyNumberFormat="1" applyFont="1" applyAlignment="1">
      <alignment vertical="center"/>
    </xf>
    <xf numFmtId="4" fontId="4" fillId="5" borderId="0" xfId="0" applyNumberFormat="1" applyFont="1" applyFill="1" applyAlignment="1">
      <alignment vertical="center"/>
    </xf>
    <xf numFmtId="0" fontId="4" fillId="0" borderId="2" xfId="0" applyFont="1" applyBorder="1" applyAlignment="1">
      <alignment horizontal="center" vertical="center" textRotation="90" wrapText="1"/>
    </xf>
    <xf numFmtId="2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0" fontId="4" fillId="4" borderId="2" xfId="0" applyFont="1" applyFill="1" applyBorder="1" applyAlignment="1">
      <alignment vertical="center" wrapText="1"/>
    </xf>
    <xf numFmtId="3" fontId="3" fillId="4" borderId="4" xfId="0" applyNumberFormat="1" applyFont="1" applyFill="1" applyBorder="1" applyAlignment="1">
      <alignment horizontal="center" vertical="center" wrapText="1"/>
    </xf>
    <xf numFmtId="3" fontId="3" fillId="4" borderId="5" xfId="0" applyNumberFormat="1" applyFont="1" applyFill="1" applyBorder="1" applyAlignment="1">
      <alignment horizontal="center" vertical="center" wrapText="1"/>
    </xf>
    <xf numFmtId="3" fontId="3" fillId="4" borderId="6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4" fontId="4" fillId="4" borderId="5" xfId="0" applyNumberFormat="1" applyFont="1" applyFill="1" applyBorder="1" applyAlignment="1">
      <alignment horizontal="center" vertical="center"/>
    </xf>
    <xf numFmtId="4" fontId="4" fillId="4" borderId="6" xfId="0" applyNumberFormat="1" applyFont="1" applyFill="1" applyBorder="1" applyAlignment="1">
      <alignment horizontal="center" vertical="center"/>
    </xf>
  </cellXfs>
  <cellStyles count="3">
    <cellStyle name="Excel Built-in Normal" xfId="2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lectroshield.ru/" TargetMode="External"/><Relationship Id="rId2" Type="http://schemas.openxmlformats.org/officeDocument/2006/relationships/hyperlink" Target="https://www.etm.ru/" TargetMode="External"/><Relationship Id="rId1" Type="http://schemas.openxmlformats.org/officeDocument/2006/relationships/hyperlink" Target="https://www.cztt.r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&#1088;&#1080;&#1084;-&#1088;&#1091;&#1089;.&#1088;&#1092;/" TargetMode="External"/><Relationship Id="rId4" Type="http://schemas.openxmlformats.org/officeDocument/2006/relationships/hyperlink" Target="https://www.nzif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I39"/>
  <sheetViews>
    <sheetView tabSelected="1" topLeftCell="C1" zoomScale="70" zoomScaleNormal="70" zoomScaleSheetLayoutView="80" workbookViewId="0">
      <selection activeCell="E21" sqref="E21"/>
    </sheetView>
  </sheetViews>
  <sheetFormatPr defaultColWidth="9.140625" defaultRowHeight="15.75" x14ac:dyDescent="0.25"/>
  <cols>
    <col min="1" max="2" width="9.140625" style="4"/>
    <col min="3" max="3" width="5.42578125" style="4" customWidth="1"/>
    <col min="4" max="4" width="22.85546875" style="3" hidden="1" customWidth="1"/>
    <col min="5" max="6" width="35.7109375" style="4" customWidth="1"/>
    <col min="7" max="7" width="10.140625" style="4" customWidth="1"/>
    <col min="8" max="8" width="11" style="4" customWidth="1"/>
    <col min="9" max="9" width="17.42578125" style="15" customWidth="1"/>
    <col min="10" max="10" width="17.85546875" style="3" customWidth="1"/>
    <col min="11" max="11" width="9.140625" style="3" bestFit="1" customWidth="1"/>
    <col min="12" max="12" width="10.140625" style="3" customWidth="1"/>
    <col min="13" max="13" width="13.140625" style="3" customWidth="1"/>
    <col min="14" max="14" width="16.28515625" style="3" customWidth="1"/>
    <col min="15" max="15" width="9.5703125" style="16" customWidth="1"/>
    <col min="16" max="16" width="8.42578125" style="16" customWidth="1"/>
    <col min="17" max="17" width="35.7109375" style="38" customWidth="1"/>
    <col min="18" max="18" width="15.5703125" style="17" customWidth="1"/>
    <col min="19" max="19" width="17.7109375" style="17" customWidth="1"/>
    <col min="20" max="20" width="25.7109375" style="18" customWidth="1"/>
    <col min="21" max="21" width="18.5703125" style="3" customWidth="1"/>
    <col min="22" max="22" width="13.5703125" style="24" customWidth="1"/>
    <col min="23" max="23" width="8.140625" style="3" hidden="1" customWidth="1"/>
    <col min="24" max="24" width="9.28515625" style="4" hidden="1" customWidth="1"/>
    <col min="25" max="25" width="16.140625" style="28" hidden="1" customWidth="1"/>
    <col min="26" max="26" width="12" style="4" hidden="1" customWidth="1"/>
    <col min="27" max="27" width="19.7109375" style="4" hidden="1" customWidth="1"/>
    <col min="28" max="28" width="20.85546875" style="4" hidden="1" customWidth="1"/>
    <col min="29" max="30" width="18.28515625" style="4" hidden="1" customWidth="1"/>
    <col min="31" max="31" width="22.28515625" style="4" hidden="1" customWidth="1"/>
    <col min="32" max="33" width="17" style="4" hidden="1" customWidth="1"/>
    <col min="34" max="34" width="17.7109375" style="4" hidden="1" customWidth="1"/>
    <col min="35" max="35" width="17.42578125" style="4" hidden="1" customWidth="1"/>
    <col min="36" max="16384" width="9.140625" style="4"/>
  </cols>
  <sheetData>
    <row r="1" spans="3:35" x14ac:dyDescent="0.25">
      <c r="C1" s="5" t="s">
        <v>0</v>
      </c>
      <c r="D1" s="5" t="s">
        <v>30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35"/>
      <c r="R1" s="5"/>
      <c r="S1" s="5"/>
      <c r="T1" s="5" t="s">
        <v>32</v>
      </c>
      <c r="U1" s="5"/>
      <c r="V1" s="3"/>
    </row>
    <row r="2" spans="3:35" x14ac:dyDescent="0.25"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35"/>
      <c r="R2" s="5"/>
      <c r="S2" s="5"/>
      <c r="T2" s="5"/>
      <c r="U2" s="5"/>
      <c r="V2" s="3"/>
    </row>
    <row r="3" spans="3:35" x14ac:dyDescent="0.25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35"/>
      <c r="R3" s="5"/>
      <c r="S3" s="5"/>
      <c r="T3" s="5"/>
      <c r="U3" s="5"/>
      <c r="V3" s="3"/>
    </row>
    <row r="4" spans="3:35" x14ac:dyDescent="0.25"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36"/>
      <c r="R4" s="22"/>
      <c r="S4" s="22"/>
      <c r="T4" s="22"/>
      <c r="U4" s="22"/>
      <c r="V4" s="21"/>
    </row>
    <row r="5" spans="3:35" x14ac:dyDescent="0.25">
      <c r="C5" s="5" t="s">
        <v>1</v>
      </c>
      <c r="D5" s="34"/>
      <c r="E5" s="34"/>
      <c r="F5" s="5"/>
      <c r="G5" s="5"/>
      <c r="H5" s="5"/>
      <c r="I5" s="5"/>
      <c r="J5" s="5"/>
      <c r="K5" s="5"/>
      <c r="L5" s="5"/>
      <c r="N5" s="5"/>
      <c r="O5" s="5"/>
      <c r="P5" s="5"/>
      <c r="Q5" s="35"/>
      <c r="R5" s="5"/>
      <c r="S5" s="5"/>
      <c r="T5" s="34"/>
      <c r="U5" s="34"/>
      <c r="V5" s="3"/>
    </row>
    <row r="6" spans="3:35" x14ac:dyDescent="0.25">
      <c r="C6" s="5"/>
      <c r="D6" s="5"/>
      <c r="E6" s="5"/>
      <c r="F6" s="5"/>
      <c r="G6" s="5"/>
      <c r="H6" s="5"/>
      <c r="I6" s="5"/>
      <c r="J6" s="5"/>
      <c r="K6" s="5"/>
      <c r="L6" s="5"/>
      <c r="N6" s="5"/>
      <c r="O6" s="5"/>
      <c r="P6" s="5"/>
      <c r="Q6" s="35"/>
      <c r="R6" s="5"/>
      <c r="S6" s="5"/>
      <c r="T6" s="5"/>
      <c r="U6" s="5"/>
      <c r="V6" s="3"/>
    </row>
    <row r="7" spans="3:35" x14ac:dyDescent="0.25">
      <c r="C7" s="5"/>
      <c r="D7" s="5" t="s">
        <v>31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35"/>
      <c r="R7" s="5"/>
      <c r="S7" s="5"/>
      <c r="T7" s="5" t="s">
        <v>31</v>
      </c>
      <c r="U7" s="5"/>
    </row>
    <row r="8" spans="3:35" x14ac:dyDescent="0.25"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</row>
    <row r="9" spans="3:35" x14ac:dyDescent="0.25">
      <c r="C9" s="77" t="s">
        <v>33</v>
      </c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</row>
    <row r="10" spans="3:35" x14ac:dyDescent="0.25">
      <c r="C10" s="78" t="s">
        <v>44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</row>
    <row r="11" spans="3:35" ht="67.5" customHeight="1" x14ac:dyDescent="0.25">
      <c r="C11" s="79" t="s">
        <v>61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</row>
    <row r="12" spans="3:35" x14ac:dyDescent="0.25"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58"/>
      <c r="V12" s="58"/>
      <c r="X12" s="23"/>
    </row>
    <row r="13" spans="3:35" s="6" customFormat="1" x14ac:dyDescent="0.25">
      <c r="C13" s="26"/>
      <c r="D13" s="7"/>
      <c r="E13" s="26"/>
      <c r="I13" s="8"/>
      <c r="J13" s="7"/>
      <c r="K13" s="7"/>
      <c r="L13" s="7"/>
      <c r="M13" s="7"/>
      <c r="N13" s="7"/>
      <c r="O13" s="9"/>
      <c r="P13" s="9"/>
      <c r="Q13" s="37"/>
      <c r="R13" s="10"/>
      <c r="S13" s="10"/>
      <c r="T13" s="11"/>
      <c r="U13" s="7"/>
      <c r="V13" s="12"/>
      <c r="W13" s="7"/>
      <c r="X13" s="25"/>
      <c r="Y13" s="29"/>
    </row>
    <row r="14" spans="3:35" s="13" customFormat="1" ht="160.5" customHeight="1" x14ac:dyDescent="0.25">
      <c r="C14" s="72" t="s">
        <v>20</v>
      </c>
      <c r="D14" s="72" t="s">
        <v>2</v>
      </c>
      <c r="E14" s="72" t="s">
        <v>3</v>
      </c>
      <c r="F14" s="72" t="s">
        <v>19</v>
      </c>
      <c r="G14" s="72" t="s">
        <v>4</v>
      </c>
      <c r="H14" s="72" t="s">
        <v>15</v>
      </c>
      <c r="I14" s="72" t="s">
        <v>5</v>
      </c>
      <c r="J14" s="72" t="s">
        <v>16</v>
      </c>
      <c r="K14" s="72" t="s">
        <v>17</v>
      </c>
      <c r="L14" s="74" t="s">
        <v>23</v>
      </c>
      <c r="M14" s="75"/>
      <c r="N14" s="72" t="s">
        <v>18</v>
      </c>
      <c r="O14" s="72" t="s">
        <v>6</v>
      </c>
      <c r="P14" s="72" t="s">
        <v>7</v>
      </c>
      <c r="Q14" s="72" t="s">
        <v>8</v>
      </c>
      <c r="R14" s="72" t="s">
        <v>9</v>
      </c>
      <c r="S14" s="72" t="s">
        <v>10</v>
      </c>
      <c r="T14" s="72" t="s">
        <v>11</v>
      </c>
      <c r="U14" s="72" t="s">
        <v>12</v>
      </c>
      <c r="V14" s="72" t="s">
        <v>13</v>
      </c>
      <c r="Y14" s="30"/>
      <c r="AA14" s="50" t="s">
        <v>34</v>
      </c>
      <c r="AB14" s="50" t="s">
        <v>36</v>
      </c>
      <c r="AC14" s="50" t="s">
        <v>35</v>
      </c>
      <c r="AD14" s="50" t="s">
        <v>40</v>
      </c>
      <c r="AE14" s="50" t="s">
        <v>41</v>
      </c>
      <c r="AF14" s="50" t="s">
        <v>37</v>
      </c>
      <c r="AG14" s="56" t="s">
        <v>38</v>
      </c>
      <c r="AH14" s="56" t="s">
        <v>39</v>
      </c>
      <c r="AI14" s="56" t="s">
        <v>42</v>
      </c>
    </row>
    <row r="15" spans="3:35" s="13" customFormat="1" ht="38.25" customHeight="1" x14ac:dyDescent="0.25">
      <c r="C15" s="73"/>
      <c r="D15" s="73"/>
      <c r="E15" s="73"/>
      <c r="F15" s="73"/>
      <c r="G15" s="73"/>
      <c r="H15" s="73"/>
      <c r="I15" s="73"/>
      <c r="J15" s="73"/>
      <c r="K15" s="73"/>
      <c r="L15" s="1" t="s">
        <v>21</v>
      </c>
      <c r="M15" s="1" t="s">
        <v>22</v>
      </c>
      <c r="N15" s="73"/>
      <c r="O15" s="73"/>
      <c r="P15" s="73"/>
      <c r="Q15" s="73"/>
      <c r="R15" s="73"/>
      <c r="S15" s="73"/>
      <c r="T15" s="73"/>
      <c r="U15" s="73"/>
      <c r="V15" s="73"/>
      <c r="Y15" s="30"/>
      <c r="AA15" s="50"/>
      <c r="AB15" s="50"/>
      <c r="AC15" s="50"/>
      <c r="AD15" s="50"/>
      <c r="AE15" s="50"/>
    </row>
    <row r="16" spans="3:35" s="14" customFormat="1" ht="16.5" thickBot="1" x14ac:dyDescent="0.3">
      <c r="C16" s="2">
        <v>1</v>
      </c>
      <c r="D16" s="2">
        <v>2</v>
      </c>
      <c r="E16" s="61">
        <v>1</v>
      </c>
      <c r="F16" s="61">
        <v>2</v>
      </c>
      <c r="G16" s="2">
        <v>3</v>
      </c>
      <c r="H16" s="2">
        <v>4</v>
      </c>
      <c r="I16" s="2">
        <v>5</v>
      </c>
      <c r="J16" s="2">
        <v>6</v>
      </c>
      <c r="K16" s="2">
        <v>7</v>
      </c>
      <c r="L16" s="2">
        <v>8</v>
      </c>
      <c r="M16" s="2">
        <v>9</v>
      </c>
      <c r="N16" s="2">
        <v>10</v>
      </c>
      <c r="O16" s="2">
        <v>11</v>
      </c>
      <c r="P16" s="2">
        <v>12</v>
      </c>
      <c r="Q16" s="2">
        <v>13</v>
      </c>
      <c r="R16" s="2">
        <v>14</v>
      </c>
      <c r="S16" s="2">
        <v>15</v>
      </c>
      <c r="T16" s="2">
        <v>16</v>
      </c>
      <c r="U16" s="2">
        <v>17</v>
      </c>
      <c r="V16" s="2">
        <v>18</v>
      </c>
      <c r="Y16" s="31"/>
      <c r="AA16" s="51"/>
      <c r="AB16" s="51"/>
      <c r="AC16" s="51"/>
      <c r="AD16" s="51"/>
      <c r="AE16" s="51"/>
    </row>
    <row r="17" spans="2:33" s="3" customFormat="1" ht="53.25" customHeight="1" x14ac:dyDescent="0.25">
      <c r="B17" s="81"/>
      <c r="C17" s="66">
        <v>1</v>
      </c>
      <c r="D17" s="66"/>
      <c r="E17" s="62" t="s">
        <v>45</v>
      </c>
      <c r="F17" s="62" t="s">
        <v>62</v>
      </c>
      <c r="G17" s="69" t="s">
        <v>14</v>
      </c>
      <c r="H17" s="69" t="s">
        <v>14</v>
      </c>
      <c r="I17" s="39">
        <f>J17*1.2</f>
        <v>31109.75</v>
      </c>
      <c r="J17" s="39">
        <f>31109.75/1.2</f>
        <v>25924.791666666668</v>
      </c>
      <c r="K17" s="39"/>
      <c r="L17" s="46">
        <v>2</v>
      </c>
      <c r="M17" s="39">
        <f t="shared" ref="M17:M19" si="0">J17*L17%</f>
        <v>518.49583333333339</v>
      </c>
      <c r="N17" s="39">
        <f t="shared" ref="N17:N19" si="1">J17+K17+M17</f>
        <v>26443.287500000002</v>
      </c>
      <c r="O17" s="63">
        <v>2022</v>
      </c>
      <c r="P17" s="63">
        <v>3</v>
      </c>
      <c r="Q17" s="40" t="s">
        <v>46</v>
      </c>
      <c r="R17" s="41">
        <v>63301001</v>
      </c>
      <c r="S17" s="42">
        <v>633009926</v>
      </c>
      <c r="T17" s="43" t="s">
        <v>48</v>
      </c>
      <c r="U17" s="40" t="s">
        <v>47</v>
      </c>
      <c r="V17" s="44">
        <v>1</v>
      </c>
      <c r="W17" s="24"/>
      <c r="X17" s="20" t="s">
        <v>24</v>
      </c>
      <c r="Y17" s="27" t="s">
        <v>26</v>
      </c>
      <c r="Z17" s="3">
        <v>72</v>
      </c>
      <c r="AA17" s="85">
        <v>1</v>
      </c>
      <c r="AB17" s="88">
        <f>AA17*I17</f>
        <v>31109.75</v>
      </c>
      <c r="AC17" s="82"/>
      <c r="AD17" s="59"/>
      <c r="AE17" s="52"/>
      <c r="AF17" s="57"/>
      <c r="AG17" s="57"/>
    </row>
    <row r="18" spans="2:33" s="3" customFormat="1" ht="31.5" x14ac:dyDescent="0.25">
      <c r="B18" s="81"/>
      <c r="C18" s="67"/>
      <c r="D18" s="67"/>
      <c r="E18" s="62" t="s">
        <v>45</v>
      </c>
      <c r="F18" s="62" t="s">
        <v>63</v>
      </c>
      <c r="G18" s="70"/>
      <c r="H18" s="70"/>
      <c r="I18" s="49">
        <f>J18*1.2</f>
        <v>36685.64</v>
      </c>
      <c r="J18" s="40">
        <f>36685.64/1.2</f>
        <v>30571.366666666669</v>
      </c>
      <c r="K18" s="40"/>
      <c r="L18" s="47">
        <v>2</v>
      </c>
      <c r="M18" s="40">
        <f t="shared" si="0"/>
        <v>611.42733333333342</v>
      </c>
      <c r="N18" s="40">
        <f t="shared" si="1"/>
        <v>31182.794000000002</v>
      </c>
      <c r="O18" s="64"/>
      <c r="P18" s="64"/>
      <c r="Q18" s="40" t="s">
        <v>64</v>
      </c>
      <c r="R18" s="42">
        <v>665801001</v>
      </c>
      <c r="S18" s="42" t="s">
        <v>66</v>
      </c>
      <c r="T18" s="43" t="s">
        <v>65</v>
      </c>
      <c r="U18" s="40" t="s">
        <v>67</v>
      </c>
      <c r="V18" s="44">
        <v>1</v>
      </c>
      <c r="W18" s="24"/>
      <c r="X18" s="19"/>
      <c r="Y18" s="27"/>
      <c r="AA18" s="86"/>
      <c r="AB18" s="89"/>
      <c r="AC18" s="83"/>
      <c r="AD18" s="60"/>
      <c r="AE18" s="53"/>
      <c r="AF18" s="57"/>
      <c r="AG18" s="57"/>
    </row>
    <row r="19" spans="2:33" s="3" customFormat="1" ht="32.25" thickBot="1" x14ac:dyDescent="0.3">
      <c r="B19" s="81"/>
      <c r="C19" s="68"/>
      <c r="D19" s="68"/>
      <c r="E19" s="62" t="s">
        <v>45</v>
      </c>
      <c r="F19" s="62" t="s">
        <v>49</v>
      </c>
      <c r="G19" s="71"/>
      <c r="H19" s="71"/>
      <c r="I19" s="49">
        <v>24374</v>
      </c>
      <c r="J19" s="45">
        <f t="shared" ref="J18:J19" si="2">I19/1.2</f>
        <v>20311.666666666668</v>
      </c>
      <c r="K19" s="45"/>
      <c r="L19" s="48">
        <f>L18</f>
        <v>2</v>
      </c>
      <c r="M19" s="40">
        <f t="shared" si="0"/>
        <v>406.23333333333335</v>
      </c>
      <c r="N19" s="40">
        <f t="shared" si="1"/>
        <v>20717.900000000001</v>
      </c>
      <c r="O19" s="65"/>
      <c r="P19" s="65"/>
      <c r="Q19" s="40" t="s">
        <v>68</v>
      </c>
      <c r="R19" s="42">
        <v>780501001</v>
      </c>
      <c r="S19" s="42" t="s">
        <v>69</v>
      </c>
      <c r="T19" s="43" t="s">
        <v>70</v>
      </c>
      <c r="U19" s="40" t="s">
        <v>50</v>
      </c>
      <c r="V19" s="44">
        <v>1</v>
      </c>
      <c r="W19" s="24"/>
      <c r="X19" s="19"/>
      <c r="Y19" s="27"/>
      <c r="AA19" s="87"/>
      <c r="AB19" s="90"/>
      <c r="AC19" s="84"/>
      <c r="AD19" s="60"/>
      <c r="AE19" s="53"/>
      <c r="AF19" s="57"/>
      <c r="AG19" s="57"/>
    </row>
    <row r="20" spans="2:33" s="3" customFormat="1" ht="48.75" customHeight="1" x14ac:dyDescent="0.25">
      <c r="C20" s="66">
        <v>2</v>
      </c>
      <c r="D20" s="66"/>
      <c r="E20" s="62" t="s">
        <v>52</v>
      </c>
      <c r="F20" s="62" t="s">
        <v>51</v>
      </c>
      <c r="G20" s="69" t="s">
        <v>14</v>
      </c>
      <c r="H20" s="69" t="s">
        <v>14</v>
      </c>
      <c r="I20" s="39">
        <f>J20*1.2</f>
        <v>39840</v>
      </c>
      <c r="J20" s="39">
        <v>33200</v>
      </c>
      <c r="K20" s="39"/>
      <c r="L20" s="46">
        <v>2</v>
      </c>
      <c r="M20" s="39">
        <f>J20*L20%</f>
        <v>664</v>
      </c>
      <c r="N20" s="39">
        <f>J20+K20+M20</f>
        <v>33864</v>
      </c>
      <c r="O20" s="63">
        <v>2022</v>
      </c>
      <c r="P20" s="63">
        <v>3</v>
      </c>
      <c r="Q20" s="40" t="s">
        <v>53</v>
      </c>
      <c r="R20" s="41">
        <v>780101001</v>
      </c>
      <c r="S20" s="42">
        <v>7814302780</v>
      </c>
      <c r="T20" s="43"/>
      <c r="U20" s="40" t="s">
        <v>50</v>
      </c>
      <c r="V20" s="44">
        <v>2</v>
      </c>
      <c r="W20" s="24"/>
      <c r="X20" s="19" t="s">
        <v>27</v>
      </c>
      <c r="Y20" s="27" t="s">
        <v>25</v>
      </c>
      <c r="Z20" s="3">
        <v>72</v>
      </c>
      <c r="AA20" s="55">
        <f>AB20-AC20</f>
        <v>31109.75</v>
      </c>
      <c r="AB20" s="54">
        <f>SUM(AB17:AB19)</f>
        <v>31109.75</v>
      </c>
      <c r="AC20" s="54">
        <f>SUM(AC17:AC19)</f>
        <v>0</v>
      </c>
      <c r="AD20" s="54">
        <f>SUM(AD17:AD19)</f>
        <v>0</v>
      </c>
      <c r="AE20" s="54">
        <f>SUM(AE17:AE19)</f>
        <v>0</v>
      </c>
    </row>
    <row r="21" spans="2:33" s="3" customFormat="1" ht="36" customHeight="1" x14ac:dyDescent="0.25">
      <c r="C21" s="67"/>
      <c r="D21" s="67"/>
      <c r="E21" s="62" t="s">
        <v>52</v>
      </c>
      <c r="F21" s="62" t="s">
        <v>57</v>
      </c>
      <c r="G21" s="70"/>
      <c r="H21" s="70"/>
      <c r="I21" s="49">
        <v>40528.94</v>
      </c>
      <c r="J21" s="40">
        <f t="shared" ref="J21:J22" si="3">I21/1.2</f>
        <v>33774.116666666669</v>
      </c>
      <c r="K21" s="40"/>
      <c r="L21" s="47">
        <v>2</v>
      </c>
      <c r="M21" s="40">
        <f>J21*L21%</f>
        <v>675.48233333333337</v>
      </c>
      <c r="N21" s="40">
        <f>J21+K21+M21</f>
        <v>34449.599000000002</v>
      </c>
      <c r="O21" s="64"/>
      <c r="P21" s="64"/>
      <c r="Q21" s="40" t="s">
        <v>58</v>
      </c>
      <c r="R21" s="42">
        <v>526101001</v>
      </c>
      <c r="S21" s="42">
        <v>5261077695</v>
      </c>
      <c r="T21" s="43" t="s">
        <v>59</v>
      </c>
      <c r="U21" s="40" t="s">
        <v>60</v>
      </c>
      <c r="V21" s="44">
        <v>2</v>
      </c>
      <c r="W21" s="24"/>
      <c r="X21" s="19"/>
      <c r="Y21" s="27"/>
    </row>
    <row r="22" spans="2:33" s="3" customFormat="1" ht="31.5" customHeight="1" x14ac:dyDescent="0.25">
      <c r="C22" s="68"/>
      <c r="D22" s="68"/>
      <c r="E22" s="62" t="s">
        <v>52</v>
      </c>
      <c r="F22" s="62" t="s">
        <v>54</v>
      </c>
      <c r="G22" s="71"/>
      <c r="H22" s="71"/>
      <c r="I22" s="49">
        <v>79677.679999999993</v>
      </c>
      <c r="J22" s="45">
        <f t="shared" si="3"/>
        <v>66398.066666666666</v>
      </c>
      <c r="K22" s="45"/>
      <c r="L22" s="48">
        <f>L21</f>
        <v>2</v>
      </c>
      <c r="M22" s="40">
        <f>J22*L22%</f>
        <v>1327.9613333333334</v>
      </c>
      <c r="N22" s="40">
        <f>J22+K22+M22</f>
        <v>67726.028000000006</v>
      </c>
      <c r="O22" s="65"/>
      <c r="P22" s="65"/>
      <c r="Q22" s="40" t="s">
        <v>55</v>
      </c>
      <c r="R22" s="42">
        <v>771901001</v>
      </c>
      <c r="S22" s="42">
        <v>77022690982</v>
      </c>
      <c r="T22" s="43" t="s">
        <v>43</v>
      </c>
      <c r="U22" s="40" t="s">
        <v>56</v>
      </c>
      <c r="V22" s="44">
        <v>2</v>
      </c>
      <c r="W22" s="24"/>
      <c r="X22" s="19"/>
      <c r="Y22" s="27"/>
    </row>
    <row r="23" spans="2:33" s="3" customFormat="1" ht="15.75" customHeight="1" x14ac:dyDescent="0.25">
      <c r="C23" s="4"/>
      <c r="E23" s="4"/>
      <c r="F23" s="4"/>
      <c r="G23" s="4"/>
      <c r="H23" s="4"/>
      <c r="I23" s="15"/>
      <c r="O23" s="16"/>
      <c r="P23" s="16"/>
      <c r="Q23" s="38"/>
      <c r="R23" s="17"/>
      <c r="S23" s="17"/>
      <c r="T23" s="18"/>
      <c r="V23" s="24"/>
      <c r="W23" s="24"/>
      <c r="X23" s="19"/>
      <c r="Y23" s="27"/>
    </row>
    <row r="24" spans="2:33" s="3" customFormat="1" x14ac:dyDescent="0.25">
      <c r="C24" s="4"/>
      <c r="E24" s="4"/>
      <c r="F24" s="4"/>
      <c r="G24" s="4"/>
      <c r="H24" s="4"/>
      <c r="I24" s="15"/>
      <c r="O24" s="16"/>
      <c r="P24" s="16"/>
      <c r="Q24" s="38"/>
      <c r="R24" s="17"/>
      <c r="S24" s="17"/>
      <c r="T24" s="18"/>
      <c r="V24" s="24"/>
      <c r="W24" s="24"/>
      <c r="X24" s="19"/>
      <c r="Y24" s="33"/>
    </row>
    <row r="25" spans="2:33" s="3" customFormat="1" ht="33" customHeight="1" x14ac:dyDescent="0.25">
      <c r="C25" s="4"/>
      <c r="E25" s="4"/>
      <c r="F25" s="4"/>
      <c r="G25" s="4"/>
      <c r="H25" s="4"/>
      <c r="I25" s="15"/>
      <c r="O25" s="16"/>
      <c r="P25" s="16"/>
      <c r="Q25" s="38"/>
      <c r="R25" s="17"/>
      <c r="S25" s="17"/>
      <c r="T25" s="18"/>
      <c r="V25" s="24"/>
      <c r="W25" s="24"/>
      <c r="X25" s="19" t="s">
        <v>27</v>
      </c>
      <c r="Y25" s="27" t="s">
        <v>25</v>
      </c>
      <c r="Z25" s="3">
        <v>72</v>
      </c>
    </row>
    <row r="26" spans="2:33" s="3" customFormat="1" x14ac:dyDescent="0.25">
      <c r="C26" s="4"/>
      <c r="E26" s="4"/>
      <c r="F26" s="4"/>
      <c r="G26" s="4"/>
      <c r="H26" s="4"/>
      <c r="I26" s="15"/>
      <c r="O26" s="16"/>
      <c r="P26" s="16"/>
      <c r="Q26" s="38"/>
      <c r="R26" s="17"/>
      <c r="S26" s="17"/>
      <c r="T26" s="18"/>
      <c r="V26" s="24"/>
      <c r="W26" s="24"/>
      <c r="X26" s="19"/>
      <c r="Y26" s="27"/>
    </row>
    <row r="27" spans="2:33" s="3" customFormat="1" ht="15.75" customHeight="1" x14ac:dyDescent="0.25">
      <c r="C27" s="4"/>
      <c r="E27" s="4"/>
      <c r="F27" s="4"/>
      <c r="G27" s="4"/>
      <c r="H27" s="4"/>
      <c r="I27" s="15"/>
      <c r="O27" s="16"/>
      <c r="P27" s="16"/>
      <c r="Q27" s="38"/>
      <c r="R27" s="17"/>
      <c r="S27" s="17"/>
      <c r="T27" s="18"/>
      <c r="V27" s="24"/>
      <c r="W27" s="24"/>
      <c r="X27" s="19"/>
      <c r="Y27" s="27"/>
    </row>
    <row r="28" spans="2:33" s="3" customFormat="1" x14ac:dyDescent="0.25">
      <c r="C28" s="4"/>
      <c r="E28" s="4"/>
      <c r="F28" s="4"/>
      <c r="G28" s="4"/>
      <c r="H28" s="4"/>
      <c r="I28" s="15"/>
      <c r="O28" s="16"/>
      <c r="P28" s="16"/>
      <c r="Q28" s="38"/>
      <c r="R28" s="17"/>
      <c r="S28" s="17"/>
      <c r="T28" s="18"/>
      <c r="V28" s="24"/>
      <c r="W28" s="24"/>
      <c r="X28" s="19"/>
      <c r="Y28" s="33"/>
    </row>
    <row r="29" spans="2:33" s="3" customFormat="1" ht="31.5" x14ac:dyDescent="0.25">
      <c r="C29" s="4"/>
      <c r="E29" s="4"/>
      <c r="F29" s="4"/>
      <c r="G29" s="4"/>
      <c r="H29" s="4"/>
      <c r="I29" s="15"/>
      <c r="O29" s="16"/>
      <c r="P29" s="16"/>
      <c r="Q29" s="38"/>
      <c r="R29" s="17"/>
      <c r="S29" s="17"/>
      <c r="T29" s="18"/>
      <c r="V29" s="24"/>
      <c r="W29" s="24"/>
      <c r="X29" s="19" t="s">
        <v>29</v>
      </c>
      <c r="Y29" s="27" t="s">
        <v>28</v>
      </c>
      <c r="Z29" s="3">
        <v>58</v>
      </c>
    </row>
    <row r="30" spans="2:33" s="3" customFormat="1" x14ac:dyDescent="0.25">
      <c r="C30" s="4"/>
      <c r="E30" s="4"/>
      <c r="F30" s="4"/>
      <c r="G30" s="4"/>
      <c r="H30" s="4"/>
      <c r="I30" s="15"/>
      <c r="O30" s="16"/>
      <c r="P30" s="16"/>
      <c r="Q30" s="38"/>
      <c r="R30" s="17"/>
      <c r="S30" s="17"/>
      <c r="T30" s="18"/>
      <c r="V30" s="24"/>
      <c r="W30" s="24"/>
      <c r="X30" s="19"/>
      <c r="Y30" s="27"/>
    </row>
    <row r="31" spans="2:33" s="3" customFormat="1" ht="15.75" customHeight="1" x14ac:dyDescent="0.25">
      <c r="C31" s="4"/>
      <c r="E31" s="4"/>
      <c r="F31" s="4"/>
      <c r="G31" s="4"/>
      <c r="H31" s="4"/>
      <c r="I31" s="15"/>
      <c r="O31" s="16"/>
      <c r="P31" s="16"/>
      <c r="Q31" s="38"/>
      <c r="R31" s="17"/>
      <c r="S31" s="17"/>
      <c r="T31" s="18"/>
      <c r="V31" s="24"/>
      <c r="W31" s="24"/>
      <c r="X31" s="19"/>
      <c r="Y31" s="27"/>
    </row>
    <row r="32" spans="2:33" s="3" customFormat="1" x14ac:dyDescent="0.25">
      <c r="C32" s="4"/>
      <c r="E32" s="4"/>
      <c r="F32" s="4"/>
      <c r="G32" s="4"/>
      <c r="H32" s="4"/>
      <c r="I32" s="15"/>
      <c r="O32" s="16"/>
      <c r="P32" s="16"/>
      <c r="Q32" s="38"/>
      <c r="R32" s="17"/>
      <c r="S32" s="17"/>
      <c r="T32" s="18"/>
      <c r="V32" s="24"/>
      <c r="W32" s="24"/>
      <c r="X32" s="19"/>
      <c r="Y32" s="33"/>
    </row>
    <row r="33" spans="3:25" s="3" customFormat="1" x14ac:dyDescent="0.25">
      <c r="C33" s="4"/>
      <c r="E33" s="4"/>
      <c r="F33" s="4"/>
      <c r="G33" s="4"/>
      <c r="H33" s="4"/>
      <c r="I33" s="15"/>
      <c r="O33" s="16"/>
      <c r="P33" s="16"/>
      <c r="Q33" s="38"/>
      <c r="R33" s="17"/>
      <c r="S33" s="17"/>
      <c r="T33" s="18"/>
      <c r="V33" s="24"/>
      <c r="W33" s="24"/>
      <c r="X33" s="19"/>
      <c r="Y33" s="33"/>
    </row>
    <row r="34" spans="3:25" s="3" customFormat="1" ht="24.75" customHeight="1" x14ac:dyDescent="0.25">
      <c r="C34" s="4"/>
      <c r="E34" s="4"/>
      <c r="F34" s="4"/>
      <c r="G34" s="4"/>
      <c r="H34" s="4"/>
      <c r="I34" s="15"/>
      <c r="O34" s="16"/>
      <c r="P34" s="16"/>
      <c r="Q34" s="38"/>
      <c r="R34" s="17"/>
      <c r="S34" s="17"/>
      <c r="T34" s="18"/>
      <c r="V34" s="24"/>
      <c r="Y34" s="32"/>
    </row>
    <row r="35" spans="3:25" ht="16.149999999999999" customHeight="1" x14ac:dyDescent="0.25">
      <c r="W35" s="4"/>
    </row>
    <row r="37" spans="3:25" x14ac:dyDescent="0.25">
      <c r="W37" s="4"/>
    </row>
    <row r="39" spans="3:25" x14ac:dyDescent="0.25">
      <c r="W39" s="4"/>
    </row>
  </sheetData>
  <autoFilter ref="A16:AM19"/>
  <mergeCells count="40">
    <mergeCell ref="B17:B19"/>
    <mergeCell ref="AC17:AC19"/>
    <mergeCell ref="AA17:AA19"/>
    <mergeCell ref="AB17:AB19"/>
    <mergeCell ref="C17:C19"/>
    <mergeCell ref="D17:D19"/>
    <mergeCell ref="G17:G19"/>
    <mergeCell ref="H17:H19"/>
    <mergeCell ref="O17:O19"/>
    <mergeCell ref="P17:P19"/>
    <mergeCell ref="C8:T8"/>
    <mergeCell ref="C9:V9"/>
    <mergeCell ref="C10:V10"/>
    <mergeCell ref="C11:V11"/>
    <mergeCell ref="C12:T12"/>
    <mergeCell ref="L14:M14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N14:N15"/>
    <mergeCell ref="O14:O15"/>
    <mergeCell ref="P14:P15"/>
    <mergeCell ref="U14:U15"/>
    <mergeCell ref="V14:V15"/>
    <mergeCell ref="Q14:Q15"/>
    <mergeCell ref="R14:R15"/>
    <mergeCell ref="S14:S15"/>
    <mergeCell ref="T14:T15"/>
    <mergeCell ref="P20:P22"/>
    <mergeCell ref="C20:C22"/>
    <mergeCell ref="D20:D22"/>
    <mergeCell ref="G20:G22"/>
    <mergeCell ref="H20:H22"/>
    <mergeCell ref="O20:O22"/>
  </mergeCells>
  <dataValidations count="1">
    <dataValidation type="custom" allowBlank="1" showInputMessage="1" showErrorMessage="1" sqref="S23">
      <formula1>"О.В. Мельник"</formula1>
    </dataValidation>
  </dataValidations>
  <hyperlinks>
    <hyperlink ref="T18" r:id="rId1"/>
    <hyperlink ref="T19" r:id="rId2"/>
    <hyperlink ref="T17" r:id="rId3"/>
    <hyperlink ref="T21" r:id="rId4"/>
    <hyperlink ref="T22" r:id="rId5"/>
  </hyperlinks>
  <pageMargins left="0.19685039370078741" right="0.19685039370078741" top="0.39370078740157483" bottom="0.19685039370078741" header="0.31496062992125984" footer="0.31496062992125984"/>
  <pageSetup paperSize="9" scale="41" fitToHeight="7" orientation="landscape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МТР</vt:lpstr>
      <vt:lpstr>МТР!Заголовки_для_печати</vt:lpstr>
      <vt:lpstr>МТР!Область_печати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Парфенов Вячеслав Генадьевич</cp:lastModifiedBy>
  <cp:lastPrinted>2022-05-17T09:12:56Z</cp:lastPrinted>
  <dcterms:created xsi:type="dcterms:W3CDTF">2021-03-23T16:53:57Z</dcterms:created>
  <dcterms:modified xsi:type="dcterms:W3CDTF">2023-07-13T13:30:16Z</dcterms:modified>
</cp:coreProperties>
</file>